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1.ARCHIV\0399 5083 NÁPLAVKA MĚSTO LBC AKTUALIZACE A DOPLNĚNÍ_MÚ LIBEREC\09.03 Povýsadbová péče_rozpočet,XXXKros,XXXstr_251013\"/>
    </mc:Choice>
  </mc:AlternateContent>
  <xr:revisionPtr revIDLastSave="0" documentId="13_ncr:1_{B62CDA76-FBF2-485B-A088-5642D845D90B}" xr6:coauthVersionLast="47" xr6:coauthVersionMax="47" xr10:uidLastSave="{00000000-0000-0000-0000-000000000000}"/>
  <bookViews>
    <workbookView xWindow="28680" yWindow="-1785" windowWidth="24240" windowHeight="17640" xr2:uid="{00000000-000D-0000-FFFF-FFFF00000000}"/>
  </bookViews>
  <sheets>
    <sheet name="Rekapitulace stavby" sheetId="1" r:id="rId1"/>
    <sheet name="SO 800 - Vegetační úpravy" sheetId="2" r:id="rId2"/>
  </sheets>
  <definedNames>
    <definedName name="_xlnm._FilterDatabase" localSheetId="1" hidden="1">'SO 800 - Vegetační úpravy'!$C$117:$K$145</definedName>
    <definedName name="_xlnm.Print_Titles" localSheetId="0">'Rekapitulace stavby'!$92:$92</definedName>
    <definedName name="_xlnm.Print_Titles" localSheetId="1">'SO 800 - Vegetační úpravy'!$117:$117</definedName>
    <definedName name="_xlnm.Print_Area" localSheetId="0">'Rekapitulace stavby'!$D$4:$AO$76,'Rekapitulace stavby'!$C$82:$AQ$96</definedName>
    <definedName name="_xlnm.Print_Area" localSheetId="1">'SO 800 - Vegetační úpravy'!$C$4:$J$39,'SO 800 - Vegetační úpravy'!$C$50:$J$76,'SO 800 - Vegetační úpravy'!$C$105:$K$145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42" i="2"/>
  <c r="BH142" i="2"/>
  <c r="BG142" i="2"/>
  <c r="BF142" i="2"/>
  <c r="T142" i="2"/>
  <c r="R142" i="2"/>
  <c r="P142" i="2"/>
  <c r="BI138" i="2"/>
  <c r="BH138" i="2"/>
  <c r="BG138" i="2"/>
  <c r="F35" i="2" s="1"/>
  <c r="BF138" i="2"/>
  <c r="T138" i="2"/>
  <c r="R138" i="2"/>
  <c r="P138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5" i="2"/>
  <c r="J17" i="2"/>
  <c r="J15" i="2"/>
  <c r="E15" i="2"/>
  <c r="F114" i="2" s="1"/>
  <c r="J14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J138" i="2"/>
  <c r="J121" i="2"/>
  <c r="AS94" i="1"/>
  <c r="J128" i="2"/>
  <c r="BK128" i="2"/>
  <c r="BK121" i="2"/>
  <c r="F34" i="2"/>
  <c r="J142" i="2"/>
  <c r="J130" i="2"/>
  <c r="BK142" i="2"/>
  <c r="BK134" i="2"/>
  <c r="J134" i="2"/>
  <c r="BK130" i="2"/>
  <c r="J34" i="2"/>
  <c r="BK138" i="2"/>
  <c r="BK120" i="2" l="1"/>
  <c r="BK119" i="2" s="1"/>
  <c r="BK118" i="2" s="1"/>
  <c r="J118" i="2" s="1"/>
  <c r="J96" i="2" s="1"/>
  <c r="T120" i="2"/>
  <c r="T119" i="2"/>
  <c r="T118" i="2"/>
  <c r="P120" i="2"/>
  <c r="P119" i="2" s="1"/>
  <c r="P118" i="2" s="1"/>
  <c r="AU95" i="1" s="1"/>
  <c r="AU94" i="1" s="1"/>
  <c r="R120" i="2"/>
  <c r="R119" i="2" s="1"/>
  <c r="R118" i="2" s="1"/>
  <c r="E85" i="2"/>
  <c r="J89" i="2"/>
  <c r="F92" i="2"/>
  <c r="J114" i="2"/>
  <c r="J115" i="2"/>
  <c r="F91" i="2"/>
  <c r="BE130" i="2"/>
  <c r="BE134" i="2"/>
  <c r="BE142" i="2"/>
  <c r="BE121" i="2"/>
  <c r="BE128" i="2"/>
  <c r="BE138" i="2"/>
  <c r="AW95" i="1"/>
  <c r="BA95" i="1"/>
  <c r="BB95" i="1"/>
  <c r="BB94" i="1" s="1"/>
  <c r="W31" i="1" s="1"/>
  <c r="F37" i="2"/>
  <c r="BD95" i="1"/>
  <c r="BD94" i="1"/>
  <c r="W33" i="1" s="1"/>
  <c r="BA94" i="1"/>
  <c r="AW94" i="1" s="1"/>
  <c r="AK30" i="1" s="1"/>
  <c r="F36" i="2"/>
  <c r="BC95" i="1" s="1"/>
  <c r="BC94" i="1" s="1"/>
  <c r="W32" i="1" s="1"/>
  <c r="J120" i="2" l="1"/>
  <c r="J98" i="2"/>
  <c r="J119" i="2"/>
  <c r="J97" i="2"/>
  <c r="J30" i="2"/>
  <c r="AG95" i="1"/>
  <c r="AG94" i="1"/>
  <c r="AK26" i="1" s="1"/>
  <c r="F33" i="2"/>
  <c r="AZ95" i="1" s="1"/>
  <c r="AZ94" i="1" s="1"/>
  <c r="AV94" i="1" s="1"/>
  <c r="AK29" i="1" s="1"/>
  <c r="W30" i="1"/>
  <c r="J33" i="2"/>
  <c r="AV95" i="1" s="1"/>
  <c r="AT95" i="1" s="1"/>
  <c r="AN95" i="1" s="1"/>
  <c r="AX94" i="1"/>
  <c r="AY94" i="1"/>
  <c r="AK35" i="1" l="1"/>
  <c r="J39" i="2"/>
  <c r="AT94" i="1"/>
  <c r="AN94" i="1"/>
  <c r="W29" i="1"/>
</calcChain>
</file>

<file path=xl/sharedStrings.xml><?xml version="1.0" encoding="utf-8"?>
<sst xmlns="http://schemas.openxmlformats.org/spreadsheetml/2006/main" count="484" uniqueCount="160">
  <si>
    <t>Export Komplet</t>
  </si>
  <si>
    <t/>
  </si>
  <si>
    <t>2.0</t>
  </si>
  <si>
    <t>ZAMOK</t>
  </si>
  <si>
    <t>False</t>
  </si>
  <si>
    <t>{b1a82375-a2d4-4733-a0c4-8f8a9282ae55}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</si>
  <si>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</si>
  <si>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</si>
  <si>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</si>
  <si>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</si>
  <si>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</si>
  <si>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</si>
  <si>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</si>
  <si>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</si>
  <si>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5083_251013_J_R02_PE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</si>
  <si>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</si>
  <si>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</si>
  <si>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Povýsadbová péče o stromy - Liberecká náplavka - Revize 02</t>
  </si>
  <si>
    <t>0,1</t>
  </si>
  <si>
    <t>KSO:</t>
  </si>
  <si>
    <t>CC-CZ:</t>
  </si>
  <si>
    <t>1</t>
  </si>
  <si>
    <t>Místo:</t>
  </si>
  <si>
    <t>Liberec</t>
  </si>
  <si>
    <t>Datum:</t>
  </si>
  <si>
    <t>13. 10. 2025</t>
  </si>
  <si>
    <t>10</t>
  </si>
  <si>
    <t>100</t>
  </si>
  <si>
    <t>Zadavatel:</t>
  </si>
  <si>
    <t>IČ:</t>
  </si>
  <si>
    <t xml:space="preserve">Statutární město Liberec </t>
  </si>
  <si>
    <t>DIČ:</t>
  </si>
  <si>
    <t>Uchazeč:</t>
  </si>
  <si>
    <t>Vyplň údaj</t>
  </si>
  <si>
    <t>Projektant:</t>
  </si>
  <si>
    <t>re: architekti studio s.r.o.</t>
  </si>
  <si>
    <t>True</t>
  </si>
  <si>
    <t>Zpracovatel:</t>
  </si>
  <si>
    <t>PROPOS Liberec s.r.o.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</si>
  <si>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</si>
  <si>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www.podminky.urs.cz._x000D_
_x000D_
Doplňující informace obsažené v názvech oddílů jsou nedílnou součástí cen položek, které oddíly obsahují. 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</si>
  <si>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</si>
  <si>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</si>
  <si>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</si>
  <si>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</si>
  <si>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</si>
  <si>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</si>
  <si>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</si>
  <si>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</si>
  <si>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</si>
  <si>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</si>
  <si>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</si>
  <si>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</si>
  <si>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</si>
  <si>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</si>
  <si>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</si>
  <si>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</si>
  <si>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</si>
  <si>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</si>
  <si>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</si>
  <si>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</si>
  <si>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</si>
  <si>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</si>
  <si>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</si>
  <si>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</si>
  <si>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</si>
  <si>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</si>
  <si>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</si>
  <si>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</si>
  <si>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</si>
  <si>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</si>
  <si>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</si>
  <si>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</si>
  <si>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</si>
  <si>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</si>
  <si>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</si>
  <si>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</si>
  <si>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</si>
  <si>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</si>
  <si>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</si>
  <si>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</si>
  <si>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</si>
  <si>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</si>
  <si>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</si>
  <si>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</si>
  <si>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</si>
  <si>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800</t>
  </si>
  <si>
    <t>Vegetační úpravy</t>
  </si>
  <si>
    <t>STA</t>
  </si>
  <si>
    <t>{38e04c11-988f-434c-94a1-2511654b30e0}</t>
  </si>
  <si>
    <t>2</t>
  </si>
  <si>
    <t>KRYCÍ LIST SOUPISU PRACÍ</t>
  </si>
  <si>
    <t>Objekt:</t>
  </si>
  <si>
    <t>SO 800 - Vegetační úpravy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</si>
  <si>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</si>
  <si>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</si>
  <si>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</si>
  <si>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</si>
  <si>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</si>
  <si>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</si>
  <si>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</si>
  <si>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N_P - Následná péče o stromy - 10 let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</si>
  <si>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</si>
  <si>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</si>
  <si>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</si>
  <si>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</si>
  <si>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</si>
  <si>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</si>
  <si>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</si>
  <si>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</si>
  <si>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</si>
  <si>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</si>
  <si>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</si>
  <si>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</si>
  <si>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</si>
  <si>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</si>
  <si>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</si>
  <si>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N_P</t>
  </si>
  <si>
    <t>Následná péče o stromy - 10 let</t>
  </si>
  <si>
    <t>K</t>
  </si>
  <si>
    <t>185804311</t>
  </si>
  <si>
    <t>Zalití rostlin vodou plochy záhonů jednotlivě do 20 m2</t>
  </si>
  <si>
    <t>m3</t>
  </si>
  <si>
    <t>CS ÚRS 2025 02</t>
  </si>
  <si>
    <t>4</t>
  </si>
  <si>
    <t>508</t>
  </si>
  <si>
    <t>P</t>
  </si>
  <si>
    <t>Poznámka k položce:_x000D_
Poznámka k položce: Množství a četnost zálivky je třeba upravit dle aktuálního počasí.</t>
  </si>
  <si>
    <t>VV</t>
  </si>
  <si>
    <t>(7*0,1)*24"první rok"</t>
  </si>
  <si>
    <t>(7*0,1)*12"druhý rok"</t>
  </si>
  <si>
    <t>(7*0,1)*8"třetí rok"</t>
  </si>
  <si>
    <t>((7*0,1)*6)*6"4.-10. rok"</t>
  </si>
  <si>
    <t>Součet</t>
  </si>
  <si>
    <t>185851121</t>
  </si>
  <si>
    <t>Dovoz vody pro zálivku rostlin na vzdálenost do 1000 m</t>
  </si>
  <si>
    <t>510</t>
  </si>
  <si>
    <t>3</t>
  </si>
  <si>
    <t>M_Z</t>
  </si>
  <si>
    <t>Monitoring závlahy stromů</t>
  </si>
  <si>
    <t>kus</t>
  </si>
  <si>
    <t>512</t>
  </si>
  <si>
    <t>Poznámka k položce:_x000D_
Poznámka k položce: 4 návštěvy za rok (12 stromů). Četnost zálivky je třeba upravit dle aktuálního počasí.</t>
  </si>
  <si>
    <t>(12*4)*10</t>
  </si>
  <si>
    <t>Kontrola stromů během veg. období</t>
  </si>
  <si>
    <t>návštěva</t>
  </si>
  <si>
    <t>514</t>
  </si>
  <si>
    <t>Poznámka k položce:_x000D_
dvě návštěvy za rok po dobu 10 let_x000D_
_x000D_
V náštěvě bude provedena kontrola kotvení a závláhové mísy. V případě poškození bude kotvení opraveno / vyměněno. Demontáž nadzemního kotvení (včetně odvozu materiálu) a přerušení podzemního mezi 3-5 rokem od výsadby. Bude provedeno odplevelení závlahové mísy a případné doplnění mulče. Monitoring výskytu chorob a škůdců._x000D_
_x000D_
Bude-li v průběhu provádění následné péče zjištěn výskyt chorob a škůdců, bude provedeno nezbytné biologické či chemické ošetření!</t>
  </si>
  <si>
    <t>2*10</t>
  </si>
  <si>
    <t>5</t>
  </si>
  <si>
    <t>184852322</t>
  </si>
  <si>
    <t>Řez stromů výchovný (S-RV) alejové stromy, výšky přes 4 do 6 m</t>
  </si>
  <si>
    <t>516</t>
  </si>
  <si>
    <t>Poznámka k položce:_x000D_
Poznámka k položce: dva výchovné řezy v horizontu 1. pěti let</t>
  </si>
  <si>
    <t>19*2</t>
  </si>
  <si>
    <t>6</t>
  </si>
  <si>
    <t>184852323</t>
  </si>
  <si>
    <t>Řez stromů prováděný lezeckou technikou výchovný (S-RV) alejové stromy, výšky přes 6 do 9 m</t>
  </si>
  <si>
    <t>518</t>
  </si>
  <si>
    <t>Poznámka k položce:_x000D_
Poznámka k položce: dva výchovné řezy v horizontu 2. pěti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</si>
</sst>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23" sqref="A23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" customHeight="1"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63" t="s">
        <v>14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R5" s="18"/>
      <c r="BE5" s="160" t="s">
        <v>15</v>
      </c>
      <c r="BS5" s="15" t="s">
        <v>6</v>
      </c>
    </row>
    <row r="6" spans="1:74" ht="36.9" customHeight="1">
      <c r="B6" s="18"/>
      <c r="D6" s="24" t="s">
        <v>16</v>
      </c>
      <c r="K6" s="165" t="s">
        <v>17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R6" s="18"/>
      <c r="BE6" s="161"/>
      <c r="BS6" s="15" t="s">
        <v>18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161"/>
      <c r="BS7" s="15" t="s">
        <v>21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161"/>
      <c r="BS8" s="15" t="s">
        <v>26</v>
      </c>
    </row>
    <row r="9" spans="1:74" ht="14.4" customHeight="1">
      <c r="B9" s="18"/>
      <c r="AR9" s="18"/>
      <c r="BE9" s="161"/>
      <c r="BS9" s="15" t="s">
        <v>27</v>
      </c>
    </row>
    <row r="10" spans="1:74" ht="12" customHeight="1">
      <c r="B10" s="18"/>
      <c r="D10" s="25" t="s">
        <v>28</v>
      </c>
      <c r="AK10" s="25" t="s">
        <v>29</v>
      </c>
      <c r="AN10" s="23" t="s">
        <v>1</v>
      </c>
      <c r="AR10" s="18"/>
      <c r="BE10" s="161"/>
      <c r="BS10" s="15" t="s">
        <v>18</v>
      </c>
    </row>
    <row r="11" spans="1:74" ht="18.45" customHeight="1">
      <c r="B11" s="18"/>
      <c r="E11" s="23" t="s">
        <v>30</v>
      </c>
      <c r="AK11" s="25" t="s">
        <v>31</v>
      </c>
      <c r="AN11" s="23" t="s">
        <v>1</v>
      </c>
      <c r="AR11" s="18"/>
      <c r="BE11" s="161"/>
      <c r="BS11" s="15" t="s">
        <v>18</v>
      </c>
    </row>
    <row r="12" spans="1:74" ht="6.9" customHeight="1">
      <c r="B12" s="18"/>
      <c r="AR12" s="18"/>
      <c r="BE12" s="161"/>
      <c r="BS12" s="15" t="s">
        <v>18</v>
      </c>
    </row>
    <row r="13" spans="1:74" ht="12" customHeight="1">
      <c r="B13" s="18"/>
      <c r="D13" s="25" t="s">
        <v>32</v>
      </c>
      <c r="AK13" s="25" t="s">
        <v>29</v>
      </c>
      <c r="AN13" s="27" t="s">
        <v>33</v>
      </c>
      <c r="AR13" s="18"/>
      <c r="BE13" s="161"/>
      <c r="BS13" s="15" t="s">
        <v>18</v>
      </c>
    </row>
    <row r="14" spans="1:74" ht="13.2">
      <c r="B14" s="18"/>
      <c r="E14" s="166" t="s">
        <v>33</v>
      </c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25" t="s">
        <v>31</v>
      </c>
      <c r="AN14" s="27" t="s">
        <v>33</v>
      </c>
      <c r="AR14" s="18"/>
      <c r="BE14" s="161"/>
      <c r="BS14" s="15" t="s">
        <v>18</v>
      </c>
    </row>
    <row r="15" spans="1:74" ht="6.9" customHeight="1">
      <c r="B15" s="18"/>
      <c r="AR15" s="18"/>
      <c r="BE15" s="161"/>
      <c r="BS15" s="15" t="s">
        <v>4</v>
      </c>
    </row>
    <row r="16" spans="1:74" ht="12" customHeight="1">
      <c r="B16" s="18"/>
      <c r="D16" s="25" t="s">
        <v>34</v>
      </c>
      <c r="AK16" s="25" t="s">
        <v>29</v>
      </c>
      <c r="AN16" s="23" t="s">
        <v>1</v>
      </c>
      <c r="AR16" s="18"/>
      <c r="BE16" s="161"/>
      <c r="BS16" s="15" t="s">
        <v>4</v>
      </c>
    </row>
    <row r="17" spans="2:71" ht="18.45" customHeight="1">
      <c r="B17" s="18"/>
      <c r="E17" s="23" t="s">
        <v>35</v>
      </c>
      <c r="AK17" s="25" t="s">
        <v>31</v>
      </c>
      <c r="AN17" s="23" t="s">
        <v>1</v>
      </c>
      <c r="AR17" s="18"/>
      <c r="BE17" s="161"/>
      <c r="BS17" s="15" t="s">
        <v>36</v>
      </c>
    </row>
    <row r="18" spans="2:71" ht="6.9" customHeight="1">
      <c r="B18" s="18"/>
      <c r="AR18" s="18"/>
      <c r="BE18" s="161"/>
      <c r="BS18" s="15" t="s">
        <v>6</v>
      </c>
    </row>
    <row r="19" spans="2:71" ht="12" customHeight="1">
      <c r="B19" s="18"/>
      <c r="D19" s="25" t="s">
        <v>37</v>
      </c>
      <c r="AK19" s="25" t="s">
        <v>29</v>
      </c>
      <c r="AN19" s="23" t="s">
        <v>1</v>
      </c>
      <c r="AR19" s="18"/>
      <c r="BE19" s="161"/>
      <c r="BS19" s="15" t="s">
        <v>6</v>
      </c>
    </row>
    <row r="20" spans="2:71" ht="18.45" customHeight="1">
      <c r="B20" s="18"/>
      <c r="E20" s="23" t="s">
        <v>38</v>
      </c>
      <c r="AK20" s="25" t="s">
        <v>31</v>
      </c>
      <c r="AN20" s="23" t="s">
        <v>1</v>
      </c>
      <c r="AR20" s="18"/>
      <c r="BE20" s="161"/>
      <c r="BS20" s="15" t="s">
        <v>36</v>
      </c>
    </row>
    <row r="21" spans="2:71" ht="6.9" customHeight="1">
      <c r="B21" s="18"/>
      <c r="AR21" s="18"/>
      <c r="BE21" s="161"/>
    </row>
    <row r="22" spans="2:71" ht="12" customHeight="1">
      <c r="B22" s="18"/>
      <c r="D22" s="25" t="s">
        <v>39</v>
      </c>
      <c r="AR22" s="18"/>
      <c r="BE22" s="161"/>
    </row>
    <row r="23" spans="2:71" ht="93" customHeight="1">
      <c r="B23" s="18"/>
      <c r="E23" s="168" t="s">
        <v>40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R23" s="18"/>
      <c r="BE23" s="161"/>
    </row>
    <row r="24" spans="2:71" ht="6.9" customHeight="1">
      <c r="B24" s="18"/>
      <c r="AR24" s="18"/>
      <c r="BE24" s="161"/>
    </row>
    <row r="25" spans="2:7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61"/>
    </row>
    <row r="26" spans="2:71" s="1" customFormat="1" ht="25.95" customHeight="1">
      <c r="B26" s="30"/>
      <c r="D26" s="31" t="s">
        <v>41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69">
        <f>ROUND(AG94,2)</f>
        <v>0</v>
      </c>
      <c r="AL26" s="170"/>
      <c r="AM26" s="170"/>
      <c r="AN26" s="170"/>
      <c r="AO26" s="170"/>
      <c r="AR26" s="30"/>
      <c r="BE26" s="161"/>
    </row>
    <row r="27" spans="2:71" s="1" customFormat="1" ht="6.9" customHeight="1">
      <c r="B27" s="30"/>
      <c r="AR27" s="30"/>
      <c r="BE27" s="161"/>
    </row>
    <row r="28" spans="2:71" s="1" customFormat="1" ht="13.2">
      <c r="B28" s="30"/>
      <c r="L28" s="171" t="s">
        <v>42</v>
      </c>
      <c r="M28" s="171"/>
      <c r="N28" s="171"/>
      <c r="O28" s="171"/>
      <c r="P28" s="171"/>
      <c r="W28" s="171" t="s">
        <v>43</v>
      </c>
      <c r="X28" s="171"/>
      <c r="Y28" s="171"/>
      <c r="Z28" s="171"/>
      <c r="AA28" s="171"/>
      <c r="AB28" s="171"/>
      <c r="AC28" s="171"/>
      <c r="AD28" s="171"/>
      <c r="AE28" s="171"/>
      <c r="AK28" s="171" t="s">
        <v>44</v>
      </c>
      <c r="AL28" s="171"/>
      <c r="AM28" s="171"/>
      <c r="AN28" s="171"/>
      <c r="AO28" s="171"/>
      <c r="AR28" s="30"/>
      <c r="BE28" s="161"/>
    </row>
    <row r="29" spans="2:71" s="2" customFormat="1" ht="14.4" customHeight="1">
      <c r="B29" s="34"/>
      <c r="D29" s="25" t="s">
        <v>45</v>
      </c>
      <c r="F29" s="25" t="s">
        <v>46</v>
      </c>
      <c r="L29" s="174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4"/>
      <c r="BE29" s="162"/>
    </row>
    <row r="30" spans="2:71" s="2" customFormat="1" ht="14.4" customHeight="1">
      <c r="B30" s="34"/>
      <c r="F30" s="25" t="s">
        <v>47</v>
      </c>
      <c r="L30" s="174">
        <v>0.12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4"/>
      <c r="BE30" s="162"/>
    </row>
    <row r="31" spans="2:71" s="2" customFormat="1" ht="14.4" hidden="1" customHeight="1">
      <c r="B31" s="34"/>
      <c r="F31" s="25" t="s">
        <v>48</v>
      </c>
      <c r="L31" s="174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4"/>
      <c r="BE31" s="162"/>
    </row>
    <row r="32" spans="2:71" s="2" customFormat="1" ht="14.4" hidden="1" customHeight="1">
      <c r="B32" s="34"/>
      <c r="F32" s="25" t="s">
        <v>49</v>
      </c>
      <c r="L32" s="174">
        <v>0.12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4"/>
      <c r="BE32" s="162"/>
    </row>
    <row r="33" spans="2:57" s="2" customFormat="1" ht="14.4" hidden="1" customHeight="1">
      <c r="B33" s="34"/>
      <c r="F33" s="25" t="s">
        <v>50</v>
      </c>
      <c r="L33" s="174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4"/>
      <c r="BE33" s="162"/>
    </row>
    <row r="34" spans="2:57" s="1" customFormat="1" ht="6.9" customHeight="1">
      <c r="B34" s="30"/>
      <c r="AR34" s="30"/>
      <c r="BE34" s="161"/>
    </row>
    <row r="35" spans="2:57" s="1" customFormat="1" ht="25.95" customHeight="1">
      <c r="B35" s="30"/>
      <c r="C35" s="35"/>
      <c r="D35" s="36" t="s">
        <v>51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52</v>
      </c>
      <c r="U35" s="37"/>
      <c r="V35" s="37"/>
      <c r="W35" s="37"/>
      <c r="X35" s="175" t="s">
        <v>53</v>
      </c>
      <c r="Y35" s="176"/>
      <c r="Z35" s="176"/>
      <c r="AA35" s="176"/>
      <c r="AB35" s="176"/>
      <c r="AC35" s="37"/>
      <c r="AD35" s="37"/>
      <c r="AE35" s="37"/>
      <c r="AF35" s="37"/>
      <c r="AG35" s="37"/>
      <c r="AH35" s="37"/>
      <c r="AI35" s="37"/>
      <c r="AJ35" s="37"/>
      <c r="AK35" s="177">
        <f>SUM(AK26:AK33)</f>
        <v>0</v>
      </c>
      <c r="AL35" s="176"/>
      <c r="AM35" s="176"/>
      <c r="AN35" s="176"/>
      <c r="AO35" s="178"/>
      <c r="AP35" s="35"/>
      <c r="AQ35" s="35"/>
      <c r="AR35" s="30"/>
    </row>
    <row r="36" spans="2:57" s="1" customFormat="1" ht="6.9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39" t="s">
        <v>54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55</v>
      </c>
      <c r="AI49" s="40"/>
      <c r="AJ49" s="40"/>
      <c r="AK49" s="40"/>
      <c r="AL49" s="40"/>
      <c r="AM49" s="40"/>
      <c r="AN49" s="40"/>
      <c r="AO49" s="40"/>
      <c r="AR49" s="30"/>
    </row>
    <row r="50" spans="2:44" ht="10.199999999999999">
      <c r="B50" s="18"/>
      <c r="AR50" s="18"/>
    </row>
    <row r="51" spans="2:44" ht="10.199999999999999">
      <c r="B51" s="18"/>
      <c r="AR51" s="18"/>
    </row>
    <row r="52" spans="2:44" ht="10.199999999999999">
      <c r="B52" s="18"/>
      <c r="AR52" s="18"/>
    </row>
    <row r="53" spans="2:44" ht="10.199999999999999">
      <c r="B53" s="18"/>
      <c r="AR53" s="18"/>
    </row>
    <row r="54" spans="2:44" ht="10.199999999999999">
      <c r="B54" s="18"/>
      <c r="AR54" s="18"/>
    </row>
    <row r="55" spans="2:44" ht="10.199999999999999">
      <c r="B55" s="18"/>
      <c r="AR55" s="18"/>
    </row>
    <row r="56" spans="2:44" ht="10.199999999999999">
      <c r="B56" s="18"/>
      <c r="AR56" s="18"/>
    </row>
    <row r="57" spans="2:44" ht="10.199999999999999">
      <c r="B57" s="18"/>
      <c r="AR57" s="18"/>
    </row>
    <row r="58" spans="2:44" ht="10.199999999999999">
      <c r="B58" s="18"/>
      <c r="AR58" s="18"/>
    </row>
    <row r="59" spans="2:44" ht="10.199999999999999">
      <c r="B59" s="18"/>
      <c r="AR59" s="18"/>
    </row>
    <row r="60" spans="2:44" s="1" customFormat="1" ht="13.2">
      <c r="B60" s="30"/>
      <c r="D60" s="41" t="s">
        <v>56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56</v>
      </c>
      <c r="AI60" s="32"/>
      <c r="AJ60" s="32"/>
      <c r="AK60" s="32"/>
      <c r="AL60" s="32"/>
      <c r="AM60" s="41" t="s">
        <v>57</v>
      </c>
      <c r="AN60" s="32"/>
      <c r="AO60" s="32"/>
      <c r="AR60" s="30"/>
    </row>
    <row r="61" spans="2:44" ht="10.199999999999999">
      <c r="B61" s="18"/>
      <c r="AR61" s="18"/>
    </row>
    <row r="62" spans="2:44" ht="10.199999999999999">
      <c r="B62" s="18"/>
      <c r="AR62" s="18"/>
    </row>
    <row r="63" spans="2:44" ht="10.199999999999999">
      <c r="B63" s="18"/>
      <c r="AR63" s="18"/>
    </row>
    <row r="64" spans="2:44" s="1" customFormat="1" ht="13.2">
      <c r="B64" s="30"/>
      <c r="D64" s="39" t="s">
        <v>58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59</v>
      </c>
      <c r="AI64" s="40"/>
      <c r="AJ64" s="40"/>
      <c r="AK64" s="40"/>
      <c r="AL64" s="40"/>
      <c r="AM64" s="40"/>
      <c r="AN64" s="40"/>
      <c r="AO64" s="40"/>
      <c r="AR64" s="30"/>
    </row>
    <row r="65" spans="2:44" ht="10.199999999999999">
      <c r="B65" s="18"/>
      <c r="AR65" s="18"/>
    </row>
    <row r="66" spans="2:44" ht="10.199999999999999">
      <c r="B66" s="18"/>
      <c r="AR66" s="18"/>
    </row>
    <row r="67" spans="2:44" ht="10.199999999999999">
      <c r="B67" s="18"/>
      <c r="AR67" s="18"/>
    </row>
    <row r="68" spans="2:44" ht="10.199999999999999">
      <c r="B68" s="18"/>
      <c r="AR68" s="18"/>
    </row>
    <row r="69" spans="2:44" ht="10.199999999999999">
      <c r="B69" s="18"/>
      <c r="AR69" s="18"/>
    </row>
    <row r="70" spans="2:44" ht="10.199999999999999">
      <c r="B70" s="18"/>
      <c r="AR70" s="18"/>
    </row>
    <row r="71" spans="2:44" ht="10.199999999999999">
      <c r="B71" s="18"/>
      <c r="AR71" s="18"/>
    </row>
    <row r="72" spans="2:44" ht="10.199999999999999">
      <c r="B72" s="18"/>
      <c r="AR72" s="18"/>
    </row>
    <row r="73" spans="2:44" ht="10.199999999999999">
      <c r="B73" s="18"/>
      <c r="AR73" s="18"/>
    </row>
    <row r="74" spans="2:44" ht="10.199999999999999">
      <c r="B74" s="18"/>
      <c r="AR74" s="18"/>
    </row>
    <row r="75" spans="2:44" s="1" customFormat="1" ht="13.2">
      <c r="B75" s="30"/>
      <c r="D75" s="41" t="s">
        <v>56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56</v>
      </c>
      <c r="AI75" s="32"/>
      <c r="AJ75" s="32"/>
      <c r="AK75" s="32"/>
      <c r="AL75" s="32"/>
      <c r="AM75" s="41" t="s">
        <v>57</v>
      </c>
      <c r="AN75" s="32"/>
      <c r="AO75" s="32"/>
      <c r="AR75" s="30"/>
    </row>
    <row r="76" spans="2:44" s="1" customFormat="1" ht="10.199999999999999">
      <c r="B76" s="30"/>
      <c r="AR76" s="30"/>
    </row>
    <row r="77" spans="2:44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" customHeight="1">
      <c r="B82" s="30"/>
      <c r="C82" s="19" t="s">
        <v>60</v>
      </c>
      <c r="AR82" s="30"/>
    </row>
    <row r="83" spans="1:91" s="1" customFormat="1" ht="6.9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5083_251013_J_R02_PE</v>
      </c>
      <c r="AR84" s="46"/>
    </row>
    <row r="85" spans="1:91" s="4" customFormat="1" ht="36.9" customHeight="1">
      <c r="B85" s="47"/>
      <c r="C85" s="48" t="s">
        <v>16</v>
      </c>
      <c r="L85" s="179" t="str">
        <f>K6</f>
        <v>Povýsadbová péče o stromy - Liberecká náplavka - Revize 02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R85" s="47"/>
    </row>
    <row r="86" spans="1:91" s="1" customFormat="1" ht="6.9" customHeight="1">
      <c r="B86" s="30"/>
      <c r="AR86" s="30"/>
    </row>
    <row r="87" spans="1:91" s="1" customFormat="1" ht="12" customHeight="1">
      <c r="B87" s="30"/>
      <c r="C87" s="25" t="s">
        <v>22</v>
      </c>
      <c r="L87" s="49" t="str">
        <f>IF(K8="","",K8)</f>
        <v>Liberec</v>
      </c>
      <c r="AI87" s="25" t="s">
        <v>24</v>
      </c>
      <c r="AM87" s="181" t="str">
        <f>IF(AN8= "","",AN8)</f>
        <v>13. 10. 2025</v>
      </c>
      <c r="AN87" s="181"/>
      <c r="AR87" s="30"/>
    </row>
    <row r="88" spans="1:91" s="1" customFormat="1" ht="6.9" customHeight="1">
      <c r="B88" s="30"/>
      <c r="AR88" s="30"/>
    </row>
    <row r="89" spans="1:91" s="1" customFormat="1" ht="15.15" customHeight="1">
      <c r="B89" s="30"/>
      <c r="C89" s="25" t="s">
        <v>28</v>
      </c>
      <c r="L89" s="3" t="str">
        <f>IF(E11= "","",E11)</f>
        <v xml:space="preserve">Statutární město Liberec </v>
      </c>
      <c r="AI89" s="25" t="s">
        <v>34</v>
      </c>
      <c r="AM89" s="182" t="str">
        <f>IF(E17="","",E17)</f>
        <v>re: architekti studio s.r.o.</v>
      </c>
      <c r="AN89" s="183"/>
      <c r="AO89" s="183"/>
      <c r="AP89" s="183"/>
      <c r="AR89" s="30"/>
      <c r="AS89" s="184" t="s">
        <v>61</v>
      </c>
      <c r="AT89" s="185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15" customHeight="1">
      <c r="B90" s="30"/>
      <c r="C90" s="25" t="s">
        <v>32</v>
      </c>
      <c r="L90" s="3" t="str">
        <f>IF(E14= "Vyplň údaj","",E14)</f>
        <v/>
      </c>
      <c r="AI90" s="25" t="s">
        <v>37</v>
      </c>
      <c r="AM90" s="182" t="str">
        <f>IF(E20="","",E20)</f>
        <v>PROPOS Liberec s.r.o.</v>
      </c>
      <c r="AN90" s="183"/>
      <c r="AO90" s="183"/>
      <c r="AP90" s="183"/>
      <c r="AR90" s="30"/>
      <c r="AS90" s="186"/>
      <c r="AT90" s="187"/>
      <c r="BD90" s="54"/>
    </row>
    <row r="91" spans="1:91" s="1" customFormat="1" ht="10.8" customHeight="1">
      <c r="B91" s="30"/>
      <c r="AR91" s="30"/>
      <c r="AS91" s="186"/>
      <c r="AT91" s="187"/>
      <c r="BD91" s="54"/>
    </row>
    <row r="92" spans="1:91" s="1" customFormat="1" ht="29.25" customHeight="1">
      <c r="B92" s="30"/>
      <c r="C92" s="188" t="s">
        <v>62</v>
      </c>
      <c r="D92" s="189"/>
      <c r="E92" s="189"/>
      <c r="F92" s="189"/>
      <c r="G92" s="189"/>
      <c r="H92" s="55"/>
      <c r="I92" s="190" t="s">
        <v>63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1" t="s">
        <v>64</v>
      </c>
      <c r="AH92" s="189"/>
      <c r="AI92" s="189"/>
      <c r="AJ92" s="189"/>
      <c r="AK92" s="189"/>
      <c r="AL92" s="189"/>
      <c r="AM92" s="189"/>
      <c r="AN92" s="190" t="s">
        <v>65</v>
      </c>
      <c r="AO92" s="189"/>
      <c r="AP92" s="192"/>
      <c r="AQ92" s="56" t="s">
        <v>66</v>
      </c>
      <c r="AR92" s="30"/>
      <c r="AS92" s="57" t="s">
        <v>67</v>
      </c>
      <c r="AT92" s="58" t="s">
        <v>68</v>
      </c>
      <c r="AU92" s="58" t="s">
        <v>69</v>
      </c>
      <c r="AV92" s="58" t="s">
        <v>70</v>
      </c>
      <c r="AW92" s="58" t="s">
        <v>71</v>
      </c>
      <c r="AX92" s="58" t="s">
        <v>72</v>
      </c>
      <c r="AY92" s="58" t="s">
        <v>73</v>
      </c>
      <c r="AZ92" s="58" t="s">
        <v>74</v>
      </c>
      <c r="BA92" s="58" t="s">
        <v>75</v>
      </c>
      <c r="BB92" s="58" t="s">
        <v>76</v>
      </c>
      <c r="BC92" s="58" t="s">
        <v>77</v>
      </c>
      <c r="BD92" s="59" t="s">
        <v>78</v>
      </c>
    </row>
    <row r="93" spans="1:91" s="1" customFormat="1" ht="10.8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" customHeight="1">
      <c r="B94" s="61"/>
      <c r="C94" s="62" t="s">
        <v>79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80</v>
      </c>
      <c r="BT94" s="70" t="s">
        <v>81</v>
      </c>
      <c r="BU94" s="71" t="s">
        <v>82</v>
      </c>
      <c r="BV94" s="70" t="s">
        <v>83</v>
      </c>
      <c r="BW94" s="70" t="s">
        <v>5</v>
      </c>
      <c r="BX94" s="70" t="s">
        <v>84</v>
      </c>
      <c r="CL94" s="70" t="s">
        <v>1</v>
      </c>
    </row>
    <row r="95" spans="1:91" s="6" customFormat="1" ht="16.5" customHeight="1">
      <c r="A95" s="72" t="s">
        <v>85</v>
      </c>
      <c r="B95" s="73"/>
      <c r="C95" s="74"/>
      <c r="D95" s="195" t="s">
        <v>86</v>
      </c>
      <c r="E95" s="195"/>
      <c r="F95" s="195"/>
      <c r="G95" s="195"/>
      <c r="H95" s="195"/>
      <c r="I95" s="75"/>
      <c r="J95" s="195" t="s">
        <v>87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'SO 800 - Vegetační úpravy'!J30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76" t="s">
        <v>88</v>
      </c>
      <c r="AR95" s="73"/>
      <c r="AS95" s="77">
        <v>0</v>
      </c>
      <c r="AT95" s="78">
        <f>ROUND(SUM(AV95:AW95),2)</f>
        <v>0</v>
      </c>
      <c r="AU95" s="79">
        <f>'SO 800 - Vegetační úpravy'!P118</f>
        <v>0</v>
      </c>
      <c r="AV95" s="78">
        <f>'SO 800 - Vegetační úpravy'!J33</f>
        <v>0</v>
      </c>
      <c r="AW95" s="78">
        <f>'SO 800 - Vegetační úpravy'!J34</f>
        <v>0</v>
      </c>
      <c r="AX95" s="78">
        <f>'SO 800 - Vegetační úpravy'!J35</f>
        <v>0</v>
      </c>
      <c r="AY95" s="78">
        <f>'SO 800 - Vegetační úpravy'!J36</f>
        <v>0</v>
      </c>
      <c r="AZ95" s="78">
        <f>'SO 800 - Vegetační úpravy'!F33</f>
        <v>0</v>
      </c>
      <c r="BA95" s="78">
        <f>'SO 800 - Vegetační úpravy'!F34</f>
        <v>0</v>
      </c>
      <c r="BB95" s="78">
        <f>'SO 800 - Vegetační úpravy'!F35</f>
        <v>0</v>
      </c>
      <c r="BC95" s="78">
        <f>'SO 800 - Vegetační úpravy'!F36</f>
        <v>0</v>
      </c>
      <c r="BD95" s="80">
        <f>'SO 800 - Vegetační úpravy'!F37</f>
        <v>0</v>
      </c>
      <c r="BT95" s="81" t="s">
        <v>21</v>
      </c>
      <c r="BV95" s="81" t="s">
        <v>83</v>
      </c>
      <c r="BW95" s="81" t="s">
        <v>89</v>
      </c>
      <c r="BX95" s="81" t="s">
        <v>5</v>
      </c>
      <c r="CL95" s="81" t="s">
        <v>1</v>
      </c>
      <c r="CM95" s="81" t="s">
        <v>90</v>
      </c>
    </row>
    <row r="96" spans="1:91" s="1" customFormat="1" ht="30" customHeight="1">
      <c r="B96" s="30"/>
      <c r="AR96" s="30"/>
    </row>
    <row r="97" spans="2:44" s="1" customFormat="1" ht="6.9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tjSvG+9jm0DvuL+TXoQS1Tco2AShMgjZHaF0xkTzQ5UcdOTM88b+pRcp7bwiS5H/S6xx/oDX8W6h7iSgyq2bvw==" saltValue="Ry/XU2Z/Pt3nutBv+260SBTkDpVdlBqEHzHEwYHsCdHj+Vf/+U95/ZTVcrKnBZT0EbFpkCKNvJubgJMtXBjXH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800 - Vegetační úpravy'!C2" display="/" xr:uid="{00000000-0004-0000-0000-000000000000}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6"/>
  <sheetViews>
    <sheetView showGridLines="0" workbookViewId="0">
      <selection activeCell="E27" sqref="E27:H27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5" t="s">
        <v>89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" customHeight="1">
      <c r="B4" s="18"/>
      <c r="D4" s="19" t="s">
        <v>91</v>
      </c>
      <c r="L4" s="18"/>
      <c r="M4" s="82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198" t="str">
        <f>'Rekapitulace stavby'!K6</f>
        <v>Povýsadbová péče o stromy - Liberecká náplavka - Revize 02</v>
      </c>
      <c r="F7" s="199"/>
      <c r="G7" s="199"/>
      <c r="H7" s="199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179" t="s">
        <v>93</v>
      </c>
      <c r="F9" s="200"/>
      <c r="G9" s="200"/>
      <c r="H9" s="200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5" t="s">
        <v>19</v>
      </c>
      <c r="F11" s="23" t="s">
        <v>1</v>
      </c>
      <c r="I11" s="25" t="s">
        <v>20</v>
      </c>
      <c r="J11" s="23" t="s">
        <v>1</v>
      </c>
      <c r="L11" s="30"/>
    </row>
    <row r="12" spans="2:46" s="1" customFormat="1" ht="12" customHeight="1">
      <c r="B12" s="30"/>
      <c r="D12" s="25" t="s">
        <v>22</v>
      </c>
      <c r="F12" s="23" t="s">
        <v>94</v>
      </c>
      <c r="I12" s="25" t="s">
        <v>24</v>
      </c>
      <c r="J12" s="50" t="str">
        <f>'Rekapitulace stavby'!AN8</f>
        <v>13. 10. 2025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5" t="s">
        <v>28</v>
      </c>
      <c r="I14" s="25" t="s">
        <v>29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Statutární město Liberec </v>
      </c>
      <c r="I15" s="25" t="s">
        <v>31</v>
      </c>
      <c r="J15" s="23" t="str">
        <f>IF('Rekapitulace stavby'!AN11="","",'Rekapitulace stavby'!AN11)</f>
        <v/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32</v>
      </c>
      <c r="I17" s="25" t="s">
        <v>29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1" t="str">
        <f>'Rekapitulace stavby'!E14</f>
        <v>Vyplň údaj</v>
      </c>
      <c r="F18" s="163"/>
      <c r="G18" s="163"/>
      <c r="H18" s="163"/>
      <c r="I18" s="25" t="s">
        <v>31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34</v>
      </c>
      <c r="I20" s="25" t="s">
        <v>29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>re: architekti studio s.r.o.</v>
      </c>
      <c r="I21" s="25" t="s">
        <v>31</v>
      </c>
      <c r="J21" s="23" t="str">
        <f>IF('Rekapitulace stavby'!AN17="","",'Rekapitulace stavby'!AN17)</f>
        <v/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29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>PROPOS Liberec s.r.o.</v>
      </c>
      <c r="I24" s="25" t="s">
        <v>31</v>
      </c>
      <c r="J24" s="23" t="str">
        <f>IF('Rekapitulace stavby'!AN20="","",'Rekapitulace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3"/>
      <c r="E27" s="168" t="s">
        <v>1</v>
      </c>
      <c r="F27" s="168"/>
      <c r="G27" s="168"/>
      <c r="H27" s="168"/>
      <c r="L27" s="83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4" t="s">
        <v>41</v>
      </c>
      <c r="J30" s="64">
        <f>ROUND(J118, 2)</f>
        <v>0</v>
      </c>
      <c r="L30" s="30"/>
    </row>
    <row r="31" spans="2:12" s="1" customFormat="1" ht="6.9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43</v>
      </c>
      <c r="I32" s="33" t="s">
        <v>42</v>
      </c>
      <c r="J32" s="33" t="s">
        <v>44</v>
      </c>
      <c r="L32" s="30"/>
    </row>
    <row r="33" spans="2:12" s="1" customFormat="1" ht="14.4" customHeight="1">
      <c r="B33" s="30"/>
      <c r="D33" s="53" t="s">
        <v>45</v>
      </c>
      <c r="E33" s="25" t="s">
        <v>46</v>
      </c>
      <c r="F33" s="85">
        <f>ROUND((SUM(BE118:BE145)),  2)</f>
        <v>0</v>
      </c>
      <c r="I33" s="86">
        <v>0.21</v>
      </c>
      <c r="J33" s="85">
        <f>ROUND(((SUM(BE118:BE145))*I33),  2)</f>
        <v>0</v>
      </c>
      <c r="L33" s="30"/>
    </row>
    <row r="34" spans="2:12" s="1" customFormat="1" ht="14.4" customHeight="1">
      <c r="B34" s="30"/>
      <c r="E34" s="25" t="s">
        <v>47</v>
      </c>
      <c r="F34" s="85">
        <f>ROUND((SUM(BF118:BF145)),  2)</f>
        <v>0</v>
      </c>
      <c r="I34" s="86">
        <v>0.12</v>
      </c>
      <c r="J34" s="85">
        <f>ROUND(((SUM(BF118:BF145))*I34),  2)</f>
        <v>0</v>
      </c>
      <c r="L34" s="30"/>
    </row>
    <row r="35" spans="2:12" s="1" customFormat="1" ht="14.4" hidden="1" customHeight="1">
      <c r="B35" s="30"/>
      <c r="E35" s="25" t="s">
        <v>48</v>
      </c>
      <c r="F35" s="85">
        <f>ROUND((SUM(BG118:BG145)),  2)</f>
        <v>0</v>
      </c>
      <c r="I35" s="86">
        <v>0.21</v>
      </c>
      <c r="J35" s="85">
        <f>0</f>
        <v>0</v>
      </c>
      <c r="L35" s="30"/>
    </row>
    <row r="36" spans="2:12" s="1" customFormat="1" ht="14.4" hidden="1" customHeight="1">
      <c r="B36" s="30"/>
      <c r="E36" s="25" t="s">
        <v>49</v>
      </c>
      <c r="F36" s="85">
        <f>ROUND((SUM(BH118:BH145)),  2)</f>
        <v>0</v>
      </c>
      <c r="I36" s="86">
        <v>0.12</v>
      </c>
      <c r="J36" s="85">
        <f>0</f>
        <v>0</v>
      </c>
      <c r="L36" s="30"/>
    </row>
    <row r="37" spans="2:12" s="1" customFormat="1" ht="14.4" hidden="1" customHeight="1">
      <c r="B37" s="30"/>
      <c r="E37" s="25" t="s">
        <v>50</v>
      </c>
      <c r="F37" s="85">
        <f>ROUND((SUM(BI118:BI145)),  2)</f>
        <v>0</v>
      </c>
      <c r="I37" s="86">
        <v>0</v>
      </c>
      <c r="J37" s="85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87"/>
      <c r="D39" s="88" t="s">
        <v>51</v>
      </c>
      <c r="E39" s="55"/>
      <c r="F39" s="55"/>
      <c r="G39" s="89" t="s">
        <v>52</v>
      </c>
      <c r="H39" s="90" t="s">
        <v>53</v>
      </c>
      <c r="I39" s="55"/>
      <c r="J39" s="91">
        <f>SUM(J30:J37)</f>
        <v>0</v>
      </c>
      <c r="K39" s="92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54</v>
      </c>
      <c r="E50" s="40"/>
      <c r="F50" s="40"/>
      <c r="G50" s="39" t="s">
        <v>55</v>
      </c>
      <c r="H50" s="40"/>
      <c r="I50" s="40"/>
      <c r="J50" s="40"/>
      <c r="K50" s="40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1" t="s">
        <v>56</v>
      </c>
      <c r="E61" s="32"/>
      <c r="F61" s="93" t="s">
        <v>57</v>
      </c>
      <c r="G61" s="41" t="s">
        <v>56</v>
      </c>
      <c r="H61" s="32"/>
      <c r="I61" s="32"/>
      <c r="J61" s="94" t="s">
        <v>57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39" t="s">
        <v>58</v>
      </c>
      <c r="E65" s="40"/>
      <c r="F65" s="40"/>
      <c r="G65" s="39" t="s">
        <v>59</v>
      </c>
      <c r="H65" s="40"/>
      <c r="I65" s="40"/>
      <c r="J65" s="40"/>
      <c r="K65" s="40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1" t="s">
        <v>56</v>
      </c>
      <c r="E76" s="32"/>
      <c r="F76" s="93" t="s">
        <v>57</v>
      </c>
      <c r="G76" s="41" t="s">
        <v>56</v>
      </c>
      <c r="H76" s="32"/>
      <c r="I76" s="32"/>
      <c r="J76" s="94" t="s">
        <v>57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" hidden="1" customHeight="1">
      <c r="B82" s="30"/>
      <c r="C82" s="19" t="s">
        <v>95</v>
      </c>
      <c r="L82" s="30"/>
    </row>
    <row r="83" spans="2:47" s="1" customFormat="1" ht="6.9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198" t="str">
        <f>E7</f>
        <v>Povýsadbová péče o stromy - Liberecká náplavka - Revize 02</v>
      </c>
      <c r="F85" s="199"/>
      <c r="G85" s="199"/>
      <c r="H85" s="199"/>
      <c r="L85" s="30"/>
    </row>
    <row r="86" spans="2:47" s="1" customFormat="1" ht="12" hidden="1" customHeight="1">
      <c r="B86" s="30"/>
      <c r="C86" s="25" t="s">
        <v>92</v>
      </c>
      <c r="L86" s="30"/>
    </row>
    <row r="87" spans="2:47" s="1" customFormat="1" ht="16.5" hidden="1" customHeight="1">
      <c r="B87" s="30"/>
      <c r="E87" s="179" t="str">
        <f>E9</f>
        <v>SO 800 - Vegetační úpravy</v>
      </c>
      <c r="F87" s="200"/>
      <c r="G87" s="200"/>
      <c r="H87" s="200"/>
      <c r="L87" s="30"/>
    </row>
    <row r="88" spans="2:47" s="1" customFormat="1" ht="6.9" hidden="1" customHeight="1">
      <c r="B88" s="30"/>
      <c r="L88" s="30"/>
    </row>
    <row r="89" spans="2:47" s="1" customFormat="1" ht="12" hidden="1" customHeight="1">
      <c r="B89" s="30"/>
      <c r="C89" s="25" t="s">
        <v>22</v>
      </c>
      <c r="F89" s="23" t="str">
        <f>F12</f>
        <v xml:space="preserve"> </v>
      </c>
      <c r="I89" s="25" t="s">
        <v>24</v>
      </c>
      <c r="J89" s="50" t="str">
        <f>IF(J12="","",J12)</f>
        <v>13. 10. 2025</v>
      </c>
      <c r="L89" s="30"/>
    </row>
    <row r="90" spans="2:47" s="1" customFormat="1" ht="6.9" hidden="1" customHeight="1">
      <c r="B90" s="30"/>
      <c r="L90" s="30"/>
    </row>
    <row r="91" spans="2:47" s="1" customFormat="1" ht="25.65" hidden="1" customHeight="1">
      <c r="B91" s="30"/>
      <c r="C91" s="25" t="s">
        <v>28</v>
      </c>
      <c r="F91" s="23" t="str">
        <f>E15</f>
        <v xml:space="preserve">Statutární město Liberec </v>
      </c>
      <c r="I91" s="25" t="s">
        <v>34</v>
      </c>
      <c r="J91" s="28" t="str">
        <f>E21</f>
        <v>re: architekti studio s.r.o.</v>
      </c>
      <c r="L91" s="30"/>
    </row>
    <row r="92" spans="2:47" s="1" customFormat="1" ht="25.65" hidden="1" customHeight="1">
      <c r="B92" s="30"/>
      <c r="C92" s="25" t="s">
        <v>32</v>
      </c>
      <c r="F92" s="23" t="str">
        <f>IF(E18="","",E18)</f>
        <v>Vyplň údaj</v>
      </c>
      <c r="I92" s="25" t="s">
        <v>37</v>
      </c>
      <c r="J92" s="28" t="str">
        <f>E24</f>
        <v>PROPOS Liberec s.r.o.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5" t="s">
        <v>96</v>
      </c>
      <c r="D94" s="87"/>
      <c r="E94" s="87"/>
      <c r="F94" s="87"/>
      <c r="G94" s="87"/>
      <c r="H94" s="87"/>
      <c r="I94" s="87"/>
      <c r="J94" s="96" t="s">
        <v>97</v>
      </c>
      <c r="K94" s="87"/>
      <c r="L94" s="30"/>
    </row>
    <row r="95" spans="2:47" s="1" customFormat="1" ht="10.35" hidden="1" customHeight="1">
      <c r="B95" s="30"/>
      <c r="L95" s="30"/>
    </row>
    <row r="96" spans="2:47" s="1" customFormat="1" ht="22.8" hidden="1" customHeight="1">
      <c r="B96" s="30"/>
      <c r="C96" s="97" t="s">
        <v>98</v>
      </c>
      <c r="J96" s="64">
        <f>J118</f>
        <v>0</v>
      </c>
      <c r="L96" s="30"/>
      <c r="AU96" s="15" t="s">
        <v>99</v>
      </c>
    </row>
    <row r="97" spans="2:12" s="8" customFormat="1" ht="24.9" hidden="1" customHeight="1">
      <c r="B97" s="98"/>
      <c r="D97" s="99" t="s">
        <v>100</v>
      </c>
      <c r="E97" s="100"/>
      <c r="F97" s="100"/>
      <c r="G97" s="100"/>
      <c r="H97" s="100"/>
      <c r="I97" s="100"/>
      <c r="J97" s="101">
        <f>J119</f>
        <v>0</v>
      </c>
      <c r="L97" s="98"/>
    </row>
    <row r="98" spans="2:12" s="9" customFormat="1" ht="19.95" hidden="1" customHeight="1">
      <c r="B98" s="102"/>
      <c r="D98" s="103" t="s">
        <v>101</v>
      </c>
      <c r="E98" s="104"/>
      <c r="F98" s="104"/>
      <c r="G98" s="104"/>
      <c r="H98" s="104"/>
      <c r="I98" s="104"/>
      <c r="J98" s="105">
        <f>J120</f>
        <v>0</v>
      </c>
      <c r="L98" s="102"/>
    </row>
    <row r="99" spans="2:12" s="1" customFormat="1" ht="21.75" hidden="1" customHeight="1">
      <c r="B99" s="30"/>
      <c r="L99" s="30"/>
    </row>
    <row r="100" spans="2:12" s="1" customFormat="1" ht="6.9" hidden="1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1" spans="2:12" ht="10.199999999999999" hidden="1"/>
    <row r="102" spans="2:12" ht="10.199999999999999" hidden="1"/>
    <row r="103" spans="2:12" ht="10.199999999999999" hidden="1"/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" customHeight="1">
      <c r="B105" s="30"/>
      <c r="C105" s="19" t="s">
        <v>102</v>
      </c>
      <c r="L105" s="30"/>
    </row>
    <row r="106" spans="2:12" s="1" customFormat="1" ht="6.9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198" t="str">
        <f>E7</f>
        <v>Povýsadbová péče o stromy - Liberecká náplavka - Revize 02</v>
      </c>
      <c r="F108" s="199"/>
      <c r="G108" s="199"/>
      <c r="H108" s="199"/>
      <c r="L108" s="30"/>
    </row>
    <row r="109" spans="2:12" s="1" customFormat="1" ht="12" customHeight="1">
      <c r="B109" s="30"/>
      <c r="C109" s="25" t="s">
        <v>92</v>
      </c>
      <c r="L109" s="30"/>
    </row>
    <row r="110" spans="2:12" s="1" customFormat="1" ht="16.5" customHeight="1">
      <c r="B110" s="30"/>
      <c r="E110" s="179" t="str">
        <f>E9</f>
        <v>SO 800 - Vegetační úpravy</v>
      </c>
      <c r="F110" s="200"/>
      <c r="G110" s="200"/>
      <c r="H110" s="200"/>
      <c r="L110" s="30"/>
    </row>
    <row r="111" spans="2:12" s="1" customFormat="1" ht="6.9" customHeight="1">
      <c r="B111" s="30"/>
      <c r="L111" s="30"/>
    </row>
    <row r="112" spans="2:12" s="1" customFormat="1" ht="12" customHeight="1">
      <c r="B112" s="30"/>
      <c r="C112" s="25" t="s">
        <v>22</v>
      </c>
      <c r="F112" s="23" t="str">
        <f>F12</f>
        <v xml:space="preserve"> </v>
      </c>
      <c r="I112" s="25" t="s">
        <v>24</v>
      </c>
      <c r="J112" s="50" t="str">
        <f>IF(J12="","",J12)</f>
        <v>13. 10. 2025</v>
      </c>
      <c r="L112" s="30"/>
    </row>
    <row r="113" spans="2:65" s="1" customFormat="1" ht="6.9" customHeight="1">
      <c r="B113" s="30"/>
      <c r="L113" s="30"/>
    </row>
    <row r="114" spans="2:65" s="1" customFormat="1" ht="25.65" customHeight="1">
      <c r="B114" s="30"/>
      <c r="C114" s="25" t="s">
        <v>28</v>
      </c>
      <c r="F114" s="23" t="str">
        <f>E15</f>
        <v xml:space="preserve">Statutární město Liberec </v>
      </c>
      <c r="I114" s="25" t="s">
        <v>34</v>
      </c>
      <c r="J114" s="28" t="str">
        <f>E21</f>
        <v>re: architekti studio s.r.o.</v>
      </c>
      <c r="L114" s="30"/>
    </row>
    <row r="115" spans="2:65" s="1" customFormat="1" ht="25.65" customHeight="1">
      <c r="B115" s="30"/>
      <c r="C115" s="25" t="s">
        <v>32</v>
      </c>
      <c r="F115" s="23" t="str">
        <f>IF(E18="","",E18)</f>
        <v>Vyplň údaj</v>
      </c>
      <c r="I115" s="25" t="s">
        <v>37</v>
      </c>
      <c r="J115" s="28" t="str">
        <f>E24</f>
        <v>PROPOS Liberec s.r.o.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06"/>
      <c r="C117" s="107" t="s">
        <v>103</v>
      </c>
      <c r="D117" s="108" t="s">
        <v>66</v>
      </c>
      <c r="E117" s="108" t="s">
        <v>62</v>
      </c>
      <c r="F117" s="108" t="s">
        <v>63</v>
      </c>
      <c r="G117" s="108" t="s">
        <v>104</v>
      </c>
      <c r="H117" s="108" t="s">
        <v>105</v>
      </c>
      <c r="I117" s="108" t="s">
        <v>106</v>
      </c>
      <c r="J117" s="108" t="s">
        <v>97</v>
      </c>
      <c r="K117" s="109" t="s">
        <v>107</v>
      </c>
      <c r="L117" s="106"/>
      <c r="M117" s="57" t="s">
        <v>1</v>
      </c>
      <c r="N117" s="58" t="s">
        <v>45</v>
      </c>
      <c r="O117" s="58" t="s">
        <v>108</v>
      </c>
      <c r="P117" s="58" t="s">
        <v>109</v>
      </c>
      <c r="Q117" s="58" t="s">
        <v>110</v>
      </c>
      <c r="R117" s="58" t="s">
        <v>111</v>
      </c>
      <c r="S117" s="58" t="s">
        <v>112</v>
      </c>
      <c r="T117" s="59" t="s">
        <v>113</v>
      </c>
    </row>
    <row r="118" spans="2:65" s="1" customFormat="1" ht="22.8" customHeight="1">
      <c r="B118" s="30"/>
      <c r="C118" s="62" t="s">
        <v>114</v>
      </c>
      <c r="J118" s="110">
        <f>BK118</f>
        <v>0</v>
      </c>
      <c r="L118" s="30"/>
      <c r="M118" s="60"/>
      <c r="N118" s="51"/>
      <c r="O118" s="51"/>
      <c r="P118" s="111">
        <f>P119</f>
        <v>0</v>
      </c>
      <c r="Q118" s="51"/>
      <c r="R118" s="111">
        <f>R119</f>
        <v>0</v>
      </c>
      <c r="S118" s="51"/>
      <c r="T118" s="112">
        <f>T119</f>
        <v>0</v>
      </c>
      <c r="AT118" s="15" t="s">
        <v>80</v>
      </c>
      <c r="AU118" s="15" t="s">
        <v>99</v>
      </c>
      <c r="BK118" s="113">
        <f>BK119</f>
        <v>0</v>
      </c>
    </row>
    <row r="119" spans="2:65" s="11" customFormat="1" ht="25.95" customHeight="1">
      <c r="B119" s="114"/>
      <c r="D119" s="115" t="s">
        <v>80</v>
      </c>
      <c r="E119" s="116" t="s">
        <v>115</v>
      </c>
      <c r="F119" s="116" t="s">
        <v>115</v>
      </c>
      <c r="I119" s="117"/>
      <c r="J119" s="118">
        <f>BK119</f>
        <v>0</v>
      </c>
      <c r="L119" s="114"/>
      <c r="M119" s="119"/>
      <c r="P119" s="120">
        <f>P120</f>
        <v>0</v>
      </c>
      <c r="R119" s="120">
        <f>R120</f>
        <v>0</v>
      </c>
      <c r="T119" s="121">
        <f>T120</f>
        <v>0</v>
      </c>
      <c r="AR119" s="115" t="s">
        <v>21</v>
      </c>
      <c r="AT119" s="122" t="s">
        <v>80</v>
      </c>
      <c r="AU119" s="122" t="s">
        <v>81</v>
      </c>
      <c r="AY119" s="115" t="s">
        <v>116</v>
      </c>
      <c r="BK119" s="123">
        <f>BK120</f>
        <v>0</v>
      </c>
    </row>
    <row r="120" spans="2:65" s="11" customFormat="1" ht="22.8" customHeight="1">
      <c r="B120" s="114"/>
      <c r="D120" s="115" t="s">
        <v>80</v>
      </c>
      <c r="E120" s="124" t="s">
        <v>117</v>
      </c>
      <c r="F120" s="124" t="s">
        <v>118</v>
      </c>
      <c r="I120" s="117"/>
      <c r="J120" s="125">
        <f>BK120</f>
        <v>0</v>
      </c>
      <c r="L120" s="114"/>
      <c r="M120" s="119"/>
      <c r="P120" s="120">
        <f>SUM(P121:P145)</f>
        <v>0</v>
      </c>
      <c r="R120" s="120">
        <f>SUM(R121:R145)</f>
        <v>0</v>
      </c>
      <c r="T120" s="121">
        <f>SUM(T121:T145)</f>
        <v>0</v>
      </c>
      <c r="AR120" s="115" t="s">
        <v>21</v>
      </c>
      <c r="AT120" s="122" t="s">
        <v>80</v>
      </c>
      <c r="AU120" s="122" t="s">
        <v>21</v>
      </c>
      <c r="AY120" s="115" t="s">
        <v>116</v>
      </c>
      <c r="BK120" s="123">
        <f>SUM(BK121:BK145)</f>
        <v>0</v>
      </c>
    </row>
    <row r="121" spans="2:65" s="1" customFormat="1" ht="16.5" customHeight="1">
      <c r="B121" s="30"/>
      <c r="C121" s="126" t="s">
        <v>21</v>
      </c>
      <c r="D121" s="126" t="s">
        <v>119</v>
      </c>
      <c r="E121" s="127" t="s">
        <v>120</v>
      </c>
      <c r="F121" s="128" t="s">
        <v>121</v>
      </c>
      <c r="G121" s="129" t="s">
        <v>122</v>
      </c>
      <c r="H121" s="130">
        <v>56</v>
      </c>
      <c r="I121" s="131"/>
      <c r="J121" s="132">
        <f>ROUND(I121*H121,2)</f>
        <v>0</v>
      </c>
      <c r="K121" s="128" t="s">
        <v>123</v>
      </c>
      <c r="L121" s="30"/>
      <c r="M121" s="133" t="s">
        <v>1</v>
      </c>
      <c r="N121" s="134" t="s">
        <v>46</v>
      </c>
      <c r="P121" s="135">
        <f>O121*H121</f>
        <v>0</v>
      </c>
      <c r="Q121" s="135">
        <v>0</v>
      </c>
      <c r="R121" s="135">
        <f>Q121*H121</f>
        <v>0</v>
      </c>
      <c r="S121" s="135">
        <v>0</v>
      </c>
      <c r="T121" s="136">
        <f>S121*H121</f>
        <v>0</v>
      </c>
      <c r="AR121" s="137" t="s">
        <v>124</v>
      </c>
      <c r="AT121" s="137" t="s">
        <v>119</v>
      </c>
      <c r="AU121" s="137" t="s">
        <v>90</v>
      </c>
      <c r="AY121" s="15" t="s">
        <v>116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5" t="s">
        <v>21</v>
      </c>
      <c r="BK121" s="138">
        <f>ROUND(I121*H121,2)</f>
        <v>0</v>
      </c>
      <c r="BL121" s="15" t="s">
        <v>124</v>
      </c>
      <c r="BM121" s="137" t="s">
        <v>125</v>
      </c>
    </row>
    <row r="122" spans="2:65" s="1" customFormat="1" ht="19.2">
      <c r="B122" s="30"/>
      <c r="D122" s="139" t="s">
        <v>126</v>
      </c>
      <c r="F122" s="140" t="s">
        <v>127</v>
      </c>
      <c r="I122" s="141"/>
      <c r="L122" s="30"/>
      <c r="M122" s="142"/>
      <c r="T122" s="54"/>
      <c r="AT122" s="15" t="s">
        <v>126</v>
      </c>
      <c r="AU122" s="15" t="s">
        <v>90</v>
      </c>
    </row>
    <row r="123" spans="2:65" s="12" customFormat="1" ht="10.199999999999999">
      <c r="B123" s="143"/>
      <c r="D123" s="139" t="s">
        <v>128</v>
      </c>
      <c r="E123" s="144" t="s">
        <v>1</v>
      </c>
      <c r="F123" s="145" t="s">
        <v>129</v>
      </c>
      <c r="H123" s="146">
        <v>16.8</v>
      </c>
      <c r="I123" s="147"/>
      <c r="L123" s="143"/>
      <c r="M123" s="148"/>
      <c r="T123" s="149"/>
      <c r="AT123" s="144" t="s">
        <v>128</v>
      </c>
      <c r="AU123" s="144" t="s">
        <v>90</v>
      </c>
      <c r="AV123" s="12" t="s">
        <v>90</v>
      </c>
      <c r="AW123" s="12" t="s">
        <v>36</v>
      </c>
      <c r="AX123" s="12" t="s">
        <v>81</v>
      </c>
      <c r="AY123" s="144" t="s">
        <v>116</v>
      </c>
    </row>
    <row r="124" spans="2:65" s="12" customFormat="1" ht="10.199999999999999">
      <c r="B124" s="143"/>
      <c r="D124" s="139" t="s">
        <v>128</v>
      </c>
      <c r="E124" s="144" t="s">
        <v>1</v>
      </c>
      <c r="F124" s="145" t="s">
        <v>130</v>
      </c>
      <c r="H124" s="146">
        <v>8.4</v>
      </c>
      <c r="I124" s="147"/>
      <c r="L124" s="143"/>
      <c r="M124" s="148"/>
      <c r="T124" s="149"/>
      <c r="AT124" s="144" t="s">
        <v>128</v>
      </c>
      <c r="AU124" s="144" t="s">
        <v>90</v>
      </c>
      <c r="AV124" s="12" t="s">
        <v>90</v>
      </c>
      <c r="AW124" s="12" t="s">
        <v>36</v>
      </c>
      <c r="AX124" s="12" t="s">
        <v>81</v>
      </c>
      <c r="AY124" s="144" t="s">
        <v>116</v>
      </c>
    </row>
    <row r="125" spans="2:65" s="12" customFormat="1" ht="10.199999999999999">
      <c r="B125" s="143"/>
      <c r="D125" s="139" t="s">
        <v>128</v>
      </c>
      <c r="E125" s="144" t="s">
        <v>1</v>
      </c>
      <c r="F125" s="145" t="s">
        <v>131</v>
      </c>
      <c r="H125" s="146">
        <v>5.6</v>
      </c>
      <c r="I125" s="147"/>
      <c r="L125" s="143"/>
      <c r="M125" s="148"/>
      <c r="T125" s="149"/>
      <c r="AT125" s="144" t="s">
        <v>128</v>
      </c>
      <c r="AU125" s="144" t="s">
        <v>90</v>
      </c>
      <c r="AV125" s="12" t="s">
        <v>90</v>
      </c>
      <c r="AW125" s="12" t="s">
        <v>36</v>
      </c>
      <c r="AX125" s="12" t="s">
        <v>81</v>
      </c>
      <c r="AY125" s="144" t="s">
        <v>116</v>
      </c>
    </row>
    <row r="126" spans="2:65" s="12" customFormat="1" ht="10.199999999999999">
      <c r="B126" s="143"/>
      <c r="D126" s="139" t="s">
        <v>128</v>
      </c>
      <c r="E126" s="144" t="s">
        <v>1</v>
      </c>
      <c r="F126" s="145" t="s">
        <v>132</v>
      </c>
      <c r="H126" s="146">
        <v>25.2</v>
      </c>
      <c r="I126" s="147"/>
      <c r="L126" s="143"/>
      <c r="M126" s="148"/>
      <c r="T126" s="149"/>
      <c r="AT126" s="144" t="s">
        <v>128</v>
      </c>
      <c r="AU126" s="144" t="s">
        <v>90</v>
      </c>
      <c r="AV126" s="12" t="s">
        <v>90</v>
      </c>
      <c r="AW126" s="12" t="s">
        <v>36</v>
      </c>
      <c r="AX126" s="12" t="s">
        <v>81</v>
      </c>
      <c r="AY126" s="144" t="s">
        <v>116</v>
      </c>
    </row>
    <row r="127" spans="2:65" s="13" customFormat="1" ht="10.199999999999999">
      <c r="B127" s="150"/>
      <c r="D127" s="139" t="s">
        <v>128</v>
      </c>
      <c r="E127" s="151" t="s">
        <v>1</v>
      </c>
      <c r="F127" s="152" t="s">
        <v>133</v>
      </c>
      <c r="H127" s="153">
        <v>56</v>
      </c>
      <c r="I127" s="154"/>
      <c r="L127" s="150"/>
      <c r="M127" s="155"/>
      <c r="T127" s="156"/>
      <c r="AT127" s="151" t="s">
        <v>128</v>
      </c>
      <c r="AU127" s="151" t="s">
        <v>90</v>
      </c>
      <c r="AV127" s="13" t="s">
        <v>124</v>
      </c>
      <c r="AW127" s="13" t="s">
        <v>36</v>
      </c>
      <c r="AX127" s="13" t="s">
        <v>21</v>
      </c>
      <c r="AY127" s="151" t="s">
        <v>116</v>
      </c>
    </row>
    <row r="128" spans="2:65" s="1" customFormat="1" ht="16.5" customHeight="1">
      <c r="B128" s="30"/>
      <c r="C128" s="126" t="s">
        <v>90</v>
      </c>
      <c r="D128" s="126" t="s">
        <v>119</v>
      </c>
      <c r="E128" s="127" t="s">
        <v>134</v>
      </c>
      <c r="F128" s="128" t="s">
        <v>135</v>
      </c>
      <c r="G128" s="129" t="s">
        <v>122</v>
      </c>
      <c r="H128" s="130">
        <v>56</v>
      </c>
      <c r="I128" s="131"/>
      <c r="J128" s="132">
        <f>ROUND(I128*H128,2)</f>
        <v>0</v>
      </c>
      <c r="K128" s="128" t="s">
        <v>123</v>
      </c>
      <c r="L128" s="30"/>
      <c r="M128" s="133" t="s">
        <v>1</v>
      </c>
      <c r="N128" s="134" t="s">
        <v>46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124</v>
      </c>
      <c r="AT128" s="137" t="s">
        <v>119</v>
      </c>
      <c r="AU128" s="137" t="s">
        <v>90</v>
      </c>
      <c r="AY128" s="15" t="s">
        <v>116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5" t="s">
        <v>21</v>
      </c>
      <c r="BK128" s="138">
        <f>ROUND(I128*H128,2)</f>
        <v>0</v>
      </c>
      <c r="BL128" s="15" t="s">
        <v>124</v>
      </c>
      <c r="BM128" s="137" t="s">
        <v>136</v>
      </c>
    </row>
    <row r="129" spans="2:65" s="1" customFormat="1" ht="19.2">
      <c r="B129" s="30"/>
      <c r="D129" s="139" t="s">
        <v>126</v>
      </c>
      <c r="F129" s="140" t="s">
        <v>127</v>
      </c>
      <c r="I129" s="141"/>
      <c r="L129" s="30"/>
      <c r="M129" s="142"/>
      <c r="T129" s="54"/>
      <c r="AT129" s="15" t="s">
        <v>126</v>
      </c>
      <c r="AU129" s="15" t="s">
        <v>90</v>
      </c>
    </row>
    <row r="130" spans="2:65" s="1" customFormat="1" ht="16.5" customHeight="1">
      <c r="B130" s="30"/>
      <c r="C130" s="126" t="s">
        <v>137</v>
      </c>
      <c r="D130" s="126" t="s">
        <v>119</v>
      </c>
      <c r="E130" s="127" t="s">
        <v>138</v>
      </c>
      <c r="F130" s="128" t="s">
        <v>139</v>
      </c>
      <c r="G130" s="129" t="s">
        <v>140</v>
      </c>
      <c r="H130" s="130">
        <v>480</v>
      </c>
      <c r="I130" s="131"/>
      <c r="J130" s="132">
        <f>ROUND(I130*H130,2)</f>
        <v>0</v>
      </c>
      <c r="K130" s="128" t="s">
        <v>1</v>
      </c>
      <c r="L130" s="30"/>
      <c r="M130" s="133" t="s">
        <v>1</v>
      </c>
      <c r="N130" s="134" t="s">
        <v>46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124</v>
      </c>
      <c r="AT130" s="137" t="s">
        <v>119</v>
      </c>
      <c r="AU130" s="137" t="s">
        <v>90</v>
      </c>
      <c r="AY130" s="15" t="s">
        <v>116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21</v>
      </c>
      <c r="BK130" s="138">
        <f>ROUND(I130*H130,2)</f>
        <v>0</v>
      </c>
      <c r="BL130" s="15" t="s">
        <v>124</v>
      </c>
      <c r="BM130" s="137" t="s">
        <v>141</v>
      </c>
    </row>
    <row r="131" spans="2:65" s="1" customFormat="1" ht="19.2">
      <c r="B131" s="30"/>
      <c r="D131" s="139" t="s">
        <v>126</v>
      </c>
      <c r="F131" s="140" t="s">
        <v>142</v>
      </c>
      <c r="I131" s="141"/>
      <c r="L131" s="30"/>
      <c r="M131" s="142"/>
      <c r="T131" s="54"/>
      <c r="AT131" s="15" t="s">
        <v>126</v>
      </c>
      <c r="AU131" s="15" t="s">
        <v>90</v>
      </c>
    </row>
    <row r="132" spans="2:65" s="12" customFormat="1" ht="10.199999999999999">
      <c r="B132" s="143"/>
      <c r="D132" s="139" t="s">
        <v>128</v>
      </c>
      <c r="E132" s="144" t="s">
        <v>1</v>
      </c>
      <c r="F132" s="145" t="s">
        <v>143</v>
      </c>
      <c r="H132" s="146">
        <v>480</v>
      </c>
      <c r="I132" s="147"/>
      <c r="L132" s="143"/>
      <c r="M132" s="148"/>
      <c r="T132" s="149"/>
      <c r="AT132" s="144" t="s">
        <v>128</v>
      </c>
      <c r="AU132" s="144" t="s">
        <v>90</v>
      </c>
      <c r="AV132" s="12" t="s">
        <v>90</v>
      </c>
      <c r="AW132" s="12" t="s">
        <v>36</v>
      </c>
      <c r="AX132" s="12" t="s">
        <v>81</v>
      </c>
      <c r="AY132" s="144" t="s">
        <v>116</v>
      </c>
    </row>
    <row r="133" spans="2:65" s="13" customFormat="1" ht="10.199999999999999">
      <c r="B133" s="150"/>
      <c r="D133" s="139" t="s">
        <v>128</v>
      </c>
      <c r="E133" s="151" t="s">
        <v>1</v>
      </c>
      <c r="F133" s="152" t="s">
        <v>133</v>
      </c>
      <c r="H133" s="153">
        <v>480</v>
      </c>
      <c r="I133" s="154"/>
      <c r="L133" s="150"/>
      <c r="M133" s="155"/>
      <c r="T133" s="156"/>
      <c r="AT133" s="151" t="s">
        <v>128</v>
      </c>
      <c r="AU133" s="151" t="s">
        <v>90</v>
      </c>
      <c r="AV133" s="13" t="s">
        <v>124</v>
      </c>
      <c r="AW133" s="13" t="s">
        <v>36</v>
      </c>
      <c r="AX133" s="13" t="s">
        <v>21</v>
      </c>
      <c r="AY133" s="151" t="s">
        <v>116</v>
      </c>
    </row>
    <row r="134" spans="2:65" s="1" customFormat="1" ht="24.15" customHeight="1">
      <c r="B134" s="30"/>
      <c r="C134" s="126" t="s">
        <v>124</v>
      </c>
      <c r="D134" s="126" t="s">
        <v>119</v>
      </c>
      <c r="E134" s="127" t="s">
        <v>119</v>
      </c>
      <c r="F134" s="128" t="s">
        <v>144</v>
      </c>
      <c r="G134" s="129" t="s">
        <v>145</v>
      </c>
      <c r="H134" s="130">
        <v>20</v>
      </c>
      <c r="I134" s="131"/>
      <c r="J134" s="132">
        <f>ROUND(I134*H134,2)</f>
        <v>0</v>
      </c>
      <c r="K134" s="128" t="s">
        <v>1</v>
      </c>
      <c r="L134" s="30"/>
      <c r="M134" s="133" t="s">
        <v>1</v>
      </c>
      <c r="N134" s="134" t="s">
        <v>46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124</v>
      </c>
      <c r="AT134" s="137" t="s">
        <v>119</v>
      </c>
      <c r="AU134" s="137" t="s">
        <v>90</v>
      </c>
      <c r="AY134" s="15" t="s">
        <v>116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5" t="s">
        <v>21</v>
      </c>
      <c r="BK134" s="138">
        <f>ROUND(I134*H134,2)</f>
        <v>0</v>
      </c>
      <c r="BL134" s="15" t="s">
        <v>124</v>
      </c>
      <c r="BM134" s="137" t="s">
        <v>146</v>
      </c>
    </row>
    <row r="135" spans="2:65" s="1" customFormat="1" ht="86.4">
      <c r="B135" s="30"/>
      <c r="D135" s="139" t="s">
        <v>126</v>
      </c>
      <c r="F135" s="140" t="s">
        <v>147</v>
      </c>
      <c r="I135" s="141"/>
      <c r="L135" s="30"/>
      <c r="M135" s="142"/>
      <c r="T135" s="54"/>
      <c r="AT135" s="15" t="s">
        <v>126</v>
      </c>
      <c r="AU135" s="15" t="s">
        <v>90</v>
      </c>
    </row>
    <row r="136" spans="2:65" s="12" customFormat="1" ht="10.199999999999999">
      <c r="B136" s="143"/>
      <c r="D136" s="139" t="s">
        <v>128</v>
      </c>
      <c r="E136" s="144" t="s">
        <v>1</v>
      </c>
      <c r="F136" s="145" t="s">
        <v>148</v>
      </c>
      <c r="H136" s="146">
        <v>20</v>
      </c>
      <c r="I136" s="147"/>
      <c r="L136" s="143"/>
      <c r="M136" s="148"/>
      <c r="T136" s="149"/>
      <c r="AT136" s="144" t="s">
        <v>128</v>
      </c>
      <c r="AU136" s="144" t="s">
        <v>90</v>
      </c>
      <c r="AV136" s="12" t="s">
        <v>90</v>
      </c>
      <c r="AW136" s="12" t="s">
        <v>36</v>
      </c>
      <c r="AX136" s="12" t="s">
        <v>81</v>
      </c>
      <c r="AY136" s="144" t="s">
        <v>116</v>
      </c>
    </row>
    <row r="137" spans="2:65" s="13" customFormat="1" ht="10.199999999999999">
      <c r="B137" s="150"/>
      <c r="D137" s="139" t="s">
        <v>128</v>
      </c>
      <c r="E137" s="151" t="s">
        <v>1</v>
      </c>
      <c r="F137" s="152" t="s">
        <v>133</v>
      </c>
      <c r="H137" s="153">
        <v>20</v>
      </c>
      <c r="I137" s="154"/>
      <c r="L137" s="150"/>
      <c r="M137" s="155"/>
      <c r="T137" s="156"/>
      <c r="AT137" s="151" t="s">
        <v>128</v>
      </c>
      <c r="AU137" s="151" t="s">
        <v>90</v>
      </c>
      <c r="AV137" s="13" t="s">
        <v>124</v>
      </c>
      <c r="AW137" s="13" t="s">
        <v>36</v>
      </c>
      <c r="AX137" s="13" t="s">
        <v>21</v>
      </c>
      <c r="AY137" s="151" t="s">
        <v>116</v>
      </c>
    </row>
    <row r="138" spans="2:65" s="1" customFormat="1" ht="16.5" customHeight="1">
      <c r="B138" s="30"/>
      <c r="C138" s="126" t="s">
        <v>149</v>
      </c>
      <c r="D138" s="126" t="s">
        <v>119</v>
      </c>
      <c r="E138" s="127" t="s">
        <v>150</v>
      </c>
      <c r="F138" s="128" t="s">
        <v>151</v>
      </c>
      <c r="G138" s="129" t="s">
        <v>140</v>
      </c>
      <c r="H138" s="130">
        <v>38</v>
      </c>
      <c r="I138" s="131"/>
      <c r="J138" s="132">
        <f>ROUND(I138*H138,2)</f>
        <v>0</v>
      </c>
      <c r="K138" s="128" t="s">
        <v>123</v>
      </c>
      <c r="L138" s="30"/>
      <c r="M138" s="133" t="s">
        <v>1</v>
      </c>
      <c r="N138" s="134" t="s">
        <v>46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124</v>
      </c>
      <c r="AT138" s="137" t="s">
        <v>119</v>
      </c>
      <c r="AU138" s="137" t="s">
        <v>90</v>
      </c>
      <c r="AY138" s="15" t="s">
        <v>116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5" t="s">
        <v>21</v>
      </c>
      <c r="BK138" s="138">
        <f>ROUND(I138*H138,2)</f>
        <v>0</v>
      </c>
      <c r="BL138" s="15" t="s">
        <v>124</v>
      </c>
      <c r="BM138" s="137" t="s">
        <v>152</v>
      </c>
    </row>
    <row r="139" spans="2:65" s="1" customFormat="1" ht="19.2">
      <c r="B139" s="30"/>
      <c r="D139" s="139" t="s">
        <v>126</v>
      </c>
      <c r="F139" s="140" t="s">
        <v>153</v>
      </c>
      <c r="I139" s="141"/>
      <c r="L139" s="30"/>
      <c r="M139" s="142"/>
      <c r="T139" s="54"/>
      <c r="AT139" s="15" t="s">
        <v>126</v>
      </c>
      <c r="AU139" s="15" t="s">
        <v>90</v>
      </c>
    </row>
    <row r="140" spans="2:65" s="12" customFormat="1" ht="10.199999999999999">
      <c r="B140" s="143"/>
      <c r="D140" s="139" t="s">
        <v>128</v>
      </c>
      <c r="E140" s="144" t="s">
        <v>1</v>
      </c>
      <c r="F140" s="145" t="s">
        <v>154</v>
      </c>
      <c r="H140" s="146">
        <v>38</v>
      </c>
      <c r="I140" s="147"/>
      <c r="L140" s="143"/>
      <c r="M140" s="148"/>
      <c r="T140" s="149"/>
      <c r="AT140" s="144" t="s">
        <v>128</v>
      </c>
      <c r="AU140" s="144" t="s">
        <v>90</v>
      </c>
      <c r="AV140" s="12" t="s">
        <v>90</v>
      </c>
      <c r="AW140" s="12" t="s">
        <v>36</v>
      </c>
      <c r="AX140" s="12" t="s">
        <v>81</v>
      </c>
      <c r="AY140" s="144" t="s">
        <v>116</v>
      </c>
    </row>
    <row r="141" spans="2:65" s="13" customFormat="1" ht="10.199999999999999">
      <c r="B141" s="150"/>
      <c r="D141" s="139" t="s">
        <v>128</v>
      </c>
      <c r="E141" s="151" t="s">
        <v>1</v>
      </c>
      <c r="F141" s="152" t="s">
        <v>133</v>
      </c>
      <c r="H141" s="153">
        <v>38</v>
      </c>
      <c r="I141" s="154"/>
      <c r="L141" s="150"/>
      <c r="M141" s="155"/>
      <c r="T141" s="156"/>
      <c r="AT141" s="151" t="s">
        <v>128</v>
      </c>
      <c r="AU141" s="151" t="s">
        <v>90</v>
      </c>
      <c r="AV141" s="13" t="s">
        <v>124</v>
      </c>
      <c r="AW141" s="13" t="s">
        <v>36</v>
      </c>
      <c r="AX141" s="13" t="s">
        <v>21</v>
      </c>
      <c r="AY141" s="151" t="s">
        <v>116</v>
      </c>
    </row>
    <row r="142" spans="2:65" s="1" customFormat="1" ht="16.5" customHeight="1">
      <c r="B142" s="30"/>
      <c r="C142" s="126" t="s">
        <v>155</v>
      </c>
      <c r="D142" s="126" t="s">
        <v>119</v>
      </c>
      <c r="E142" s="127" t="s">
        <v>156</v>
      </c>
      <c r="F142" s="128" t="s">
        <v>157</v>
      </c>
      <c r="G142" s="129" t="s">
        <v>140</v>
      </c>
      <c r="H142" s="130">
        <v>38</v>
      </c>
      <c r="I142" s="131"/>
      <c r="J142" s="132">
        <f>ROUND(I142*H142,2)</f>
        <v>0</v>
      </c>
      <c r="K142" s="128" t="s">
        <v>123</v>
      </c>
      <c r="L142" s="30"/>
      <c r="M142" s="133" t="s">
        <v>1</v>
      </c>
      <c r="N142" s="134" t="s">
        <v>46</v>
      </c>
      <c r="P142" s="135">
        <f>O142*H142</f>
        <v>0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124</v>
      </c>
      <c r="AT142" s="137" t="s">
        <v>119</v>
      </c>
      <c r="AU142" s="137" t="s">
        <v>90</v>
      </c>
      <c r="AY142" s="15" t="s">
        <v>116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5" t="s">
        <v>21</v>
      </c>
      <c r="BK142" s="138">
        <f>ROUND(I142*H142,2)</f>
        <v>0</v>
      </c>
      <c r="BL142" s="15" t="s">
        <v>124</v>
      </c>
      <c r="BM142" s="137" t="s">
        <v>158</v>
      </c>
    </row>
    <row r="143" spans="2:65" s="1" customFormat="1" ht="19.2">
      <c r="B143" s="30"/>
      <c r="D143" s="139" t="s">
        <v>126</v>
      </c>
      <c r="F143" s="140" t="s">
        <v>159</v>
      </c>
      <c r="I143" s="141"/>
      <c r="L143" s="30"/>
      <c r="M143" s="142"/>
      <c r="T143" s="54"/>
      <c r="AT143" s="15" t="s">
        <v>126</v>
      </c>
      <c r="AU143" s="15" t="s">
        <v>90</v>
      </c>
    </row>
    <row r="144" spans="2:65" s="12" customFormat="1" ht="10.199999999999999">
      <c r="B144" s="143"/>
      <c r="D144" s="139" t="s">
        <v>128</v>
      </c>
      <c r="E144" s="144" t="s">
        <v>1</v>
      </c>
      <c r="F144" s="145" t="s">
        <v>154</v>
      </c>
      <c r="H144" s="146">
        <v>38</v>
      </c>
      <c r="I144" s="147"/>
      <c r="L144" s="143"/>
      <c r="M144" s="148"/>
      <c r="T144" s="149"/>
      <c r="AT144" s="144" t="s">
        <v>128</v>
      </c>
      <c r="AU144" s="144" t="s">
        <v>90</v>
      </c>
      <c r="AV144" s="12" t="s">
        <v>90</v>
      </c>
      <c r="AW144" s="12" t="s">
        <v>36</v>
      </c>
      <c r="AX144" s="12" t="s">
        <v>81</v>
      </c>
      <c r="AY144" s="144" t="s">
        <v>116</v>
      </c>
    </row>
    <row r="145" spans="2:51" s="13" customFormat="1" ht="10.199999999999999">
      <c r="B145" s="150"/>
      <c r="D145" s="139" t="s">
        <v>128</v>
      </c>
      <c r="E145" s="151" t="s">
        <v>1</v>
      </c>
      <c r="F145" s="152" t="s">
        <v>133</v>
      </c>
      <c r="H145" s="153">
        <v>38</v>
      </c>
      <c r="I145" s="154"/>
      <c r="L145" s="150"/>
      <c r="M145" s="157"/>
      <c r="N145" s="158"/>
      <c r="O145" s="158"/>
      <c r="P145" s="158"/>
      <c r="Q145" s="158"/>
      <c r="R145" s="158"/>
      <c r="S145" s="158"/>
      <c r="T145" s="159"/>
      <c r="AT145" s="151" t="s">
        <v>128</v>
      </c>
      <c r="AU145" s="151" t="s">
        <v>90</v>
      </c>
      <c r="AV145" s="13" t="s">
        <v>124</v>
      </c>
      <c r="AW145" s="13" t="s">
        <v>36</v>
      </c>
      <c r="AX145" s="13" t="s">
        <v>21</v>
      </c>
      <c r="AY145" s="151" t="s">
        <v>116</v>
      </c>
    </row>
    <row r="146" spans="2:51" s="1" customFormat="1" ht="6.9" customHeight="1">
      <c r="B146" s="42"/>
      <c r="C146" s="43"/>
      <c r="D146" s="43"/>
      <c r="E146" s="43"/>
      <c r="F146" s="43"/>
      <c r="G146" s="43"/>
      <c r="H146" s="43"/>
      <c r="I146" s="43"/>
      <c r="J146" s="43"/>
      <c r="K146" s="43"/>
      <c r="L146" s="30"/>
    </row>
  </sheetData>
  <sheetProtection algorithmName="SHA-512" hashValue="46Y/L3LOS4vlekAk5/RyQ+CZ2VOop9kHXFZQeRmb7DzBvP2+p3961SwTjlJA24b0hYn0IsAwR3HE89xr9b/P9A==" saltValue="WqDE0wufZLsQyUapwjVQdma8ySKEGTS+ONsqKVW+7uJX0F6iQklHEyEutW54eoLli0NMrr+7E+5JVsymD7a6CA==" spinCount="100000" sheet="1" objects="1" scenarios="1" formatColumns="0" formatRows="0" autoFilter="0"/>
  <autoFilter ref="C117:K145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800 - Vegetační úpravy</vt:lpstr>
      <vt:lpstr>'Rekapitulace stavby'!Názvy_tisku</vt:lpstr>
      <vt:lpstr>'SO 800 - Vegetační úpravy'!Názvy_tisku</vt:lpstr>
      <vt:lpstr>'Rekapitulace stavby'!Oblast_tisku</vt:lpstr>
      <vt:lpstr>'SO 800 - Vegetační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DESKTOP-CHHLHNC\Jirka</dc:creator>
  <cp:lastModifiedBy>Jiří Lebeda</cp:lastModifiedBy>
  <cp:lastPrinted>2025-10-13T15:45:46Z</cp:lastPrinted>
  <dcterms:created xsi:type="dcterms:W3CDTF">2025-10-13T15:38:09Z</dcterms:created>
  <dcterms:modified xsi:type="dcterms:W3CDTF">2025-10-13T15:45:58Z</dcterms:modified>
</cp:coreProperties>
</file>